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QE rel" sheetId="1" r:id="rId1"/>
  </sheets>
  <calcPr calcId="145621"/>
</workbook>
</file>

<file path=xl/calcChain.xml><?xml version="1.0" encoding="utf-8"?>
<calcChain xmlns="http://schemas.openxmlformats.org/spreadsheetml/2006/main">
  <c r="G55" i="1" l="1"/>
  <c r="G54" i="1"/>
  <c r="G53" i="1"/>
  <c r="G56" i="1" s="1"/>
  <c r="G46" i="1"/>
  <c r="G47" i="1" s="1"/>
  <c r="G42" i="1"/>
  <c r="G43" i="1" s="1"/>
  <c r="G39" i="1"/>
  <c r="G35" i="1"/>
  <c r="G34" i="1"/>
  <c r="G36" i="1" s="1"/>
  <c r="G30" i="1"/>
  <c r="G31" i="1" s="1"/>
  <c r="G26" i="1"/>
  <c r="G27" i="1" s="1"/>
  <c r="G22" i="1"/>
  <c r="G23" i="1" s="1"/>
  <c r="F18" i="1"/>
  <c r="G18" i="1" s="1"/>
  <c r="G19" i="1" s="1"/>
  <c r="G14" i="1"/>
  <c r="G15" i="1" s="1"/>
  <c r="G11" i="1"/>
  <c r="G5" i="1"/>
  <c r="G4" i="1"/>
  <c r="G3" i="1"/>
  <c r="G6" i="1" s="1"/>
  <c r="I57" i="1" l="1"/>
  <c r="G57" i="1" s="1"/>
  <c r="G61" i="1" l="1"/>
  <c r="G58" i="1"/>
  <c r="G59" i="1" s="1"/>
  <c r="G63" i="1" l="1"/>
  <c r="G60" i="1"/>
</calcChain>
</file>

<file path=xl/sharedStrings.xml><?xml version="1.0" encoding="utf-8"?>
<sst xmlns="http://schemas.openxmlformats.org/spreadsheetml/2006/main" count="135" uniqueCount="65">
  <si>
    <t>Tipologia intervento</t>
  </si>
  <si>
    <t>Descrizione</t>
  </si>
  <si>
    <t>STRUTTURE LEGNO</t>
  </si>
  <si>
    <t>Numero</t>
  </si>
  <si>
    <t>Unità di misura</t>
  </si>
  <si>
    <t>€ cad.</t>
  </si>
  <si>
    <t>Totale €</t>
  </si>
  <si>
    <t>Altre strutture lignee</t>
  </si>
  <si>
    <t>Manutenzione terrazzino panoramico</t>
  </si>
  <si>
    <t>a corpo</t>
  </si>
  <si>
    <t>Rifacimento scala</t>
  </si>
  <si>
    <t>Realizzazione nuova postazione birdwatching</t>
  </si>
  <si>
    <t>cad.</t>
  </si>
  <si>
    <t>TOTALE</t>
  </si>
  <si>
    <t>SISTEMAZIONE ARREDI</t>
  </si>
  <si>
    <t>A corpo</t>
  </si>
  <si>
    <t>Sistemazione arredi esistenti</t>
  </si>
  <si>
    <t>Sistemazione arredi</t>
  </si>
  <si>
    <t>Altro</t>
  </si>
  <si>
    <t>Bacheca digitale</t>
  </si>
  <si>
    <t>POSA EROGATORI BIGLIETTI AUTOMATICI</t>
  </si>
  <si>
    <t>Ingresso ufficiale</t>
  </si>
  <si>
    <t>Posa erogatori biglietti</t>
  </si>
  <si>
    <t>LEGGII INFORMATIVI</t>
  </si>
  <si>
    <t>Leggii informativi</t>
  </si>
  <si>
    <t>Fornitura e posa</t>
  </si>
  <si>
    <t>BACHECHE</t>
  </si>
  <si>
    <t>Bacheca</t>
  </si>
  <si>
    <t>Bacheca in legno con tettoia - fornitura e posa</t>
  </si>
  <si>
    <t>PANCHINA</t>
  </si>
  <si>
    <t>Panchina</t>
  </si>
  <si>
    <t>Nuova panchina - fornitura e posa</t>
  </si>
  <si>
    <t>SBARRA</t>
  </si>
  <si>
    <t>Sbarra metallo</t>
  </si>
  <si>
    <t>Nuova sbarra - fornitura e posa</t>
  </si>
  <si>
    <t xml:space="preserve">cad. </t>
  </si>
  <si>
    <t>CARTELLI INFORMATIVI</t>
  </si>
  <si>
    <t>Segnaletica</t>
  </si>
  <si>
    <t>Nuovi cartelli informativi e di divieto 30x40 cm - fornitura e posa</t>
  </si>
  <si>
    <t>Nuovi cartelli informativi e di divieto 30x80 cm  - fornitura e posa</t>
  </si>
  <si>
    <t>MESSA IN SICUREZZA PERCORSI</t>
  </si>
  <si>
    <t>Messa in sicurezza sentieri</t>
  </si>
  <si>
    <t>Riporto-scavi</t>
  </si>
  <si>
    <t>STACCIONATA</t>
  </si>
  <si>
    <t>€/m</t>
  </si>
  <si>
    <t>Staccionata</t>
  </si>
  <si>
    <t>Nuova staccionata  - fornitura e posa</t>
  </si>
  <si>
    <t>m</t>
  </si>
  <si>
    <t>CARTELLI DI CONFINE</t>
  </si>
  <si>
    <t>Cartellonistica</t>
  </si>
  <si>
    <t>Nuovi cartelli di confine+palo 1,5 m  - fornitura e posa</t>
  </si>
  <si>
    <t>RIMOZIONE RIFIUTI</t>
  </si>
  <si>
    <t>Rimozione rifiuti</t>
  </si>
  <si>
    <t>Rimozione rifiuti e smaltimento</t>
  </si>
  <si>
    <t>PROGETTAZIONE E STAMPA CARTELLI DIBOND</t>
  </si>
  <si>
    <t>Stampa dibond 3 mm 100*80 cm</t>
  </si>
  <si>
    <t>Stampa dibond 3 mm  30*40 cm</t>
  </si>
  <si>
    <t>Stampa dibond 3 mm  30*80 cm</t>
  </si>
  <si>
    <t>TOTALE IMPORTO LAVORI</t>
  </si>
  <si>
    <t>€</t>
  </si>
  <si>
    <t>ONERI SICUREZZA</t>
  </si>
  <si>
    <t>TOTALE IMPORTO LAVORI E ONERI SICUREZZA</t>
  </si>
  <si>
    <t>IVA (22%)</t>
  </si>
  <si>
    <t>RUP</t>
  </si>
  <si>
    <t>ONERI PER ACCORDI BONARI, IMPREVISTI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</si>
</sst>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_-[$€-410]\ * #,##0_-;\-[$€-410]\ * #,##0_-;_-[$€-410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1" fontId="2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 applyBorder="1"/>
    <xf numFmtId="1" fontId="2" fillId="2" borderId="1" xfId="0" applyNumberFormat="1" applyFont="1" applyFill="1" applyBorder="1"/>
    <xf numFmtId="1" fontId="0" fillId="0" borderId="2" xfId="0" applyNumberFormat="1" applyFill="1" applyBorder="1"/>
    <xf numFmtId="1" fontId="2" fillId="0" borderId="2" xfId="0" applyNumberFormat="1" applyFont="1" applyFill="1" applyBorder="1"/>
    <xf numFmtId="1" fontId="2" fillId="0" borderId="3" xfId="0" applyNumberFormat="1" applyFont="1" applyFill="1" applyBorder="1"/>
    <xf numFmtId="1" fontId="0" fillId="0" borderId="4" xfId="0" applyNumberFormat="1" applyFill="1" applyBorder="1"/>
    <xf numFmtId="1" fontId="0" fillId="0" borderId="5" xfId="0" applyNumberFormat="1" applyFill="1" applyBorder="1"/>
    <xf numFmtId="164" fontId="0" fillId="0" borderId="5" xfId="0" applyNumberFormat="1" applyFill="1" applyBorder="1"/>
    <xf numFmtId="164" fontId="0" fillId="0" borderId="6" xfId="0" applyNumberFormat="1" applyFill="1" applyBorder="1"/>
    <xf numFmtId="0" fontId="3" fillId="0" borderId="0" xfId="0" applyFont="1" applyFill="1" applyBorder="1"/>
    <xf numFmtId="1" fontId="0" fillId="0" borderId="7" xfId="0" applyNumberFormat="1" applyFill="1" applyBorder="1"/>
    <xf numFmtId="1" fontId="0" fillId="0" borderId="8" xfId="0" applyNumberFormat="1" applyFill="1" applyBorder="1"/>
    <xf numFmtId="1" fontId="2" fillId="0" borderId="8" xfId="0" applyNumberFormat="1" applyFont="1" applyFill="1" applyBorder="1" applyAlignment="1">
      <alignment horizontal="right"/>
    </xf>
    <xf numFmtId="0" fontId="0" fillId="0" borderId="8" xfId="0" applyFill="1" applyBorder="1"/>
    <xf numFmtId="164" fontId="2" fillId="0" borderId="9" xfId="0" applyNumberFormat="1" applyFont="1" applyFill="1" applyBorder="1"/>
    <xf numFmtId="1" fontId="0" fillId="0" borderId="10" xfId="0" applyNumberFormat="1" applyFill="1" applyBorder="1"/>
    <xf numFmtId="0" fontId="0" fillId="0" borderId="10" xfId="0" applyFill="1" applyBorder="1"/>
    <xf numFmtId="1" fontId="2" fillId="0" borderId="2" xfId="0" applyNumberFormat="1" applyFont="1" applyFill="1" applyBorder="1" applyAlignment="1">
      <alignment horizontal="right"/>
    </xf>
    <xf numFmtId="1" fontId="0" fillId="0" borderId="4" xfId="0" applyNumberFormat="1" applyFont="1" applyFill="1" applyBorder="1"/>
    <xf numFmtId="1" fontId="0" fillId="0" borderId="5" xfId="0" applyNumberFormat="1" applyFont="1" applyFill="1" applyBorder="1"/>
    <xf numFmtId="1" fontId="4" fillId="0" borderId="5" xfId="0" applyNumberFormat="1" applyFont="1" applyFill="1" applyBorder="1"/>
    <xf numFmtId="0" fontId="0" fillId="0" borderId="5" xfId="0" applyFont="1" applyFill="1" applyBorder="1"/>
    <xf numFmtId="44" fontId="0" fillId="0" borderId="6" xfId="1" applyFont="1" applyFill="1" applyBorder="1"/>
    <xf numFmtId="0" fontId="0" fillId="0" borderId="5" xfId="0" applyFill="1" applyBorder="1"/>
    <xf numFmtId="0" fontId="0" fillId="0" borderId="7" xfId="0" applyFill="1" applyBorder="1"/>
    <xf numFmtId="164" fontId="2" fillId="0" borderId="9" xfId="1" applyNumberFormat="1" applyFont="1" applyFill="1" applyBorder="1"/>
    <xf numFmtId="0" fontId="0" fillId="0" borderId="2" xfId="0" applyFill="1" applyBorder="1"/>
    <xf numFmtId="164" fontId="0" fillId="0" borderId="8" xfId="0" applyNumberFormat="1" applyFill="1" applyBorder="1"/>
    <xf numFmtId="0" fontId="2" fillId="0" borderId="6" xfId="0" applyFont="1" applyFill="1" applyBorder="1"/>
    <xf numFmtId="0" fontId="2" fillId="0" borderId="0" xfId="0" applyFont="1" applyFill="1" applyBorder="1"/>
    <xf numFmtId="0" fontId="0" fillId="0" borderId="0" xfId="0" applyFill="1" applyBorder="1" applyAlignment="1"/>
    <xf numFmtId="1" fontId="0" fillId="0" borderId="7" xfId="0" applyNumberFormat="1" applyFont="1" applyFill="1" applyBorder="1"/>
    <xf numFmtId="1" fontId="2" fillId="0" borderId="8" xfId="0" applyNumberFormat="1" applyFont="1" applyFill="1" applyBorder="1"/>
    <xf numFmtId="1" fontId="0" fillId="0" borderId="8" xfId="0" applyNumberFormat="1" applyFont="1" applyFill="1" applyBorder="1"/>
    <xf numFmtId="1" fontId="0" fillId="0" borderId="10" xfId="0" applyNumberFormat="1" applyFont="1" applyFill="1" applyBorder="1"/>
    <xf numFmtId="1" fontId="2" fillId="0" borderId="10" xfId="0" applyNumberFormat="1" applyFont="1" applyFill="1" applyBorder="1" applyAlignment="1">
      <alignment horizontal="right"/>
    </xf>
    <xf numFmtId="1" fontId="2" fillId="0" borderId="10" xfId="0" applyNumberFormat="1" applyFont="1" applyFill="1" applyBorder="1"/>
    <xf numFmtId="0" fontId="2" fillId="0" borderId="10" xfId="0" applyFont="1" applyFill="1" applyBorder="1"/>
    <xf numFmtId="1" fontId="2" fillId="0" borderId="5" xfId="0" applyNumberFormat="1" applyFont="1" applyFill="1" applyBorder="1" applyAlignment="1">
      <alignment horizontal="right"/>
    </xf>
    <xf numFmtId="1" fontId="2" fillId="0" borderId="5" xfId="0" applyNumberFormat="1" applyFont="1" applyFill="1" applyBorder="1"/>
    <xf numFmtId="164" fontId="2" fillId="0" borderId="6" xfId="0" applyNumberFormat="1" applyFont="1" applyFill="1" applyBorder="1"/>
    <xf numFmtId="1" fontId="2" fillId="0" borderId="7" xfId="0" applyNumberFormat="1" applyFont="1" applyFill="1" applyBorder="1"/>
    <xf numFmtId="1" fontId="2" fillId="0" borderId="11" xfId="0" applyNumberFormat="1" applyFont="1" applyFill="1" applyBorder="1"/>
    <xf numFmtId="0" fontId="0" fillId="0" borderId="11" xfId="0" applyFill="1" applyBorder="1"/>
    <xf numFmtId="1" fontId="2" fillId="0" borderId="11" xfId="0" applyNumberFormat="1" applyFont="1" applyFill="1" applyBorder="1" applyAlignment="1">
      <alignment horizontal="right"/>
    </xf>
    <xf numFmtId="0" fontId="2" fillId="0" borderId="11" xfId="0" applyFont="1" applyFill="1" applyBorder="1"/>
    <xf numFmtId="1" fontId="2" fillId="2" borderId="5" xfId="0" applyNumberFormat="1" applyFont="1" applyFill="1" applyBorder="1"/>
    <xf numFmtId="0" fontId="0" fillId="0" borderId="0" xfId="0" applyFont="1" applyFill="1" applyBorder="1"/>
    <xf numFmtId="44" fontId="2" fillId="0" borderId="5" xfId="1" applyFont="1" applyFill="1" applyBorder="1"/>
    <xf numFmtId="1" fontId="0" fillId="0" borderId="12" xfId="0" applyNumberFormat="1" applyFill="1" applyBorder="1"/>
    <xf numFmtId="1" fontId="2" fillId="0" borderId="12" xfId="0" applyNumberFormat="1" applyFont="1" applyFill="1" applyBorder="1" applyAlignment="1">
      <alignment horizontal="right"/>
    </xf>
    <xf numFmtId="0" fontId="0" fillId="0" borderId="12" xfId="0" applyFill="1" applyBorder="1"/>
    <xf numFmtId="0" fontId="2" fillId="0" borderId="2" xfId="0" applyFont="1" applyFill="1" applyBorder="1"/>
    <xf numFmtId="0" fontId="0" fillId="0" borderId="6" xfId="0" applyFill="1" applyBorder="1"/>
    <xf numFmtId="1" fontId="0" fillId="0" borderId="5" xfId="0" applyNumberFormat="1" applyFont="1" applyFill="1" applyBorder="1" applyAlignment="1">
      <alignment horizontal="right"/>
    </xf>
    <xf numFmtId="0" fontId="0" fillId="0" borderId="13" xfId="0" applyFill="1" applyBorder="1"/>
    <xf numFmtId="0" fontId="0" fillId="0" borderId="14" xfId="0" applyFill="1" applyBorder="1"/>
    <xf numFmtId="164" fontId="5" fillId="0" borderId="9" xfId="0" applyNumberFormat="1" applyFont="1" applyFill="1" applyBorder="1"/>
    <xf numFmtId="0" fontId="2" fillId="0" borderId="15" xfId="0" quotePrefix="1" applyFont="1" applyBorder="1" applyAlignment="1">
      <alignment horizontal="center"/>
    </xf>
    <xf numFmtId="1" fontId="0" fillId="0" borderId="16" xfId="0" applyNumberFormat="1" applyFont="1" applyBorder="1" applyAlignment="1">
      <alignment horizontal="left" vertical="center" wrapText="1"/>
    </xf>
    <xf numFmtId="165" fontId="2" fillId="0" borderId="16" xfId="0" applyNumberFormat="1" applyFont="1" applyBorder="1" applyAlignment="1">
      <alignment horizontal="center"/>
    </xf>
    <xf numFmtId="165" fontId="2" fillId="0" borderId="16" xfId="0" applyNumberFormat="1" applyFont="1" applyBorder="1" applyAlignment="1">
      <alignment horizontal="left" wrapText="1"/>
    </xf>
    <xf numFmtId="2" fontId="2" fillId="0" borderId="17" xfId="0" applyNumberFormat="1" applyFont="1" applyBorder="1"/>
    <xf numFmtId="164" fontId="0" fillId="0" borderId="0" xfId="0" applyNumberFormat="1" applyFill="1" applyBorder="1"/>
    <xf numFmtId="0" fontId="2" fillId="0" borderId="18" xfId="0" quotePrefix="1" applyFont="1" applyBorder="1" applyAlignment="1">
      <alignment horizontal="center"/>
    </xf>
    <xf numFmtId="1" fontId="2" fillId="0" borderId="0" xfId="0" applyNumberFormat="1" applyFont="1" applyBorder="1" applyAlignment="1">
      <alignment horizontal="right" wrapText="1"/>
    </xf>
    <xf numFmtId="165" fontId="2" fillId="0" borderId="0" xfId="0" applyNumberFormat="1" applyFont="1" applyBorder="1" applyAlignment="1">
      <alignment horizontal="center" wrapText="1"/>
    </xf>
    <xf numFmtId="165" fontId="2" fillId="0" borderId="0" xfId="0" applyNumberFormat="1" applyFont="1" applyBorder="1" applyAlignment="1">
      <alignment horizontal="left" wrapText="1"/>
    </xf>
    <xf numFmtId="2" fontId="2" fillId="0" borderId="19" xfId="0" applyNumberFormat="1" applyFont="1" applyBorder="1" applyAlignment="1">
      <alignment horizontal="right" wrapText="1"/>
    </xf>
    <xf numFmtId="0" fontId="2" fillId="0" borderId="18" xfId="0" applyFont="1" applyBorder="1" applyAlignment="1">
      <alignment horizontal="center"/>
    </xf>
    <xf numFmtId="1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" fontId="0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2" fontId="2" fillId="0" borderId="19" xfId="0" applyNumberFormat="1" applyFont="1" applyBorder="1"/>
    <xf numFmtId="0" fontId="0" fillId="0" borderId="18" xfId="0" applyFont="1" applyBorder="1"/>
    <xf numFmtId="0" fontId="0" fillId="0" borderId="13" xfId="0" applyFont="1" applyBorder="1"/>
    <xf numFmtId="1" fontId="0" fillId="0" borderId="14" xfId="0" applyNumberFormat="1" applyFont="1" applyBorder="1"/>
    <xf numFmtId="165" fontId="2" fillId="0" borderId="14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left" wrapText="1"/>
    </xf>
    <xf numFmtId="2" fontId="2" fillId="0" borderId="20" xfId="0" applyNumberFormat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A20" zoomScaleNormal="100" workbookViewId="0">
      <selection activeCell="C59" sqref="C59:E59"/>
    </sheetView>
  </sheetViews>
  <sheetFormatPr defaultRowHeight="15" x14ac:dyDescent="0.25"/>
  <cols>
    <col min="1" max="1" width="42.7109375" style="2" bestFit="1" customWidth="1"/>
    <col min="2" max="2" width="46.140625" style="2" customWidth="1"/>
    <col min="3" max="3" width="30.28515625" style="2" bestFit="1" customWidth="1"/>
    <col min="4" max="4" width="13.42578125" style="2" customWidth="1"/>
    <col min="5" max="5" width="21.7109375" style="2" customWidth="1"/>
    <col min="6" max="6" width="13.5703125" style="3" bestFit="1" customWidth="1"/>
    <col min="7" max="7" width="17.140625" style="3" bestFit="1" customWidth="1"/>
    <col min="8" max="8" width="33.85546875" style="3" bestFit="1" customWidth="1"/>
    <col min="9" max="36" width="20.7109375" style="3" customWidth="1"/>
    <col min="37" max="16384" width="9.140625" style="3"/>
  </cols>
  <sheetData>
    <row r="1" spans="1:8" ht="15.75" thickBot="1" x14ac:dyDescent="0.3">
      <c r="A1" s="1" t="s">
        <v>0</v>
      </c>
      <c r="B1" s="1" t="s">
        <v>1</v>
      </c>
      <c r="D1" s="1"/>
      <c r="E1" s="1"/>
      <c r="F1" s="1"/>
      <c r="G1" s="1"/>
    </row>
    <row r="2" spans="1:8" x14ac:dyDescent="0.25">
      <c r="A2" s="4" t="s">
        <v>2</v>
      </c>
      <c r="B2" s="5"/>
      <c r="C2" s="5"/>
      <c r="D2" s="6" t="s">
        <v>3</v>
      </c>
      <c r="E2" s="6" t="s">
        <v>4</v>
      </c>
      <c r="F2" s="6" t="s">
        <v>5</v>
      </c>
      <c r="G2" s="7" t="s">
        <v>6</v>
      </c>
    </row>
    <row r="3" spans="1:8" x14ac:dyDescent="0.25">
      <c r="A3" s="8" t="s">
        <v>7</v>
      </c>
      <c r="B3" s="9" t="s">
        <v>8</v>
      </c>
      <c r="C3" s="9"/>
      <c r="D3" s="9">
        <v>1</v>
      </c>
      <c r="E3" s="9" t="s">
        <v>9</v>
      </c>
      <c r="F3" s="10">
        <v>4342.5200000000004</v>
      </c>
      <c r="G3" s="11">
        <f>F3*D3</f>
        <v>4342.5200000000004</v>
      </c>
    </row>
    <row r="4" spans="1:8" x14ac:dyDescent="0.25">
      <c r="A4" s="8" t="s">
        <v>7</v>
      </c>
      <c r="B4" s="9" t="s">
        <v>10</v>
      </c>
      <c r="C4" s="9"/>
      <c r="D4" s="9">
        <v>1</v>
      </c>
      <c r="E4" s="9" t="s">
        <v>9</v>
      </c>
      <c r="F4" s="10">
        <v>2500</v>
      </c>
      <c r="G4" s="11">
        <f>F4*D4</f>
        <v>2500</v>
      </c>
    </row>
    <row r="5" spans="1:8" x14ac:dyDescent="0.25">
      <c r="A5" s="8" t="s">
        <v>7</v>
      </c>
      <c r="B5" s="9" t="s">
        <v>11</v>
      </c>
      <c r="C5" s="9"/>
      <c r="D5" s="9">
        <v>1</v>
      </c>
      <c r="E5" s="9" t="s">
        <v>12</v>
      </c>
      <c r="F5" s="10">
        <v>2500</v>
      </c>
      <c r="G5" s="11">
        <f>F5*D5</f>
        <v>2500</v>
      </c>
      <c r="H5" s="12"/>
    </row>
    <row r="6" spans="1:8" ht="15.75" thickBot="1" x14ac:dyDescent="0.3">
      <c r="A6" s="13"/>
      <c r="B6" s="14"/>
      <c r="C6" s="15" t="s">
        <v>13</v>
      </c>
      <c r="D6" s="14"/>
      <c r="E6" s="14"/>
      <c r="F6" s="16"/>
      <c r="G6" s="17">
        <f>SUM(G3:G5)</f>
        <v>9342.52</v>
      </c>
    </row>
    <row r="7" spans="1:8" ht="6" customHeight="1" thickBot="1" x14ac:dyDescent="0.3">
      <c r="A7" s="18"/>
      <c r="B7" s="18"/>
      <c r="C7" s="18"/>
      <c r="D7" s="18"/>
      <c r="E7" s="18"/>
      <c r="F7" s="19"/>
      <c r="G7" s="19"/>
    </row>
    <row r="8" spans="1:8" x14ac:dyDescent="0.25">
      <c r="A8" s="4" t="s">
        <v>14</v>
      </c>
      <c r="B8" s="5"/>
      <c r="C8" s="20"/>
      <c r="D8" s="6" t="s">
        <v>3</v>
      </c>
      <c r="E8" s="6" t="s">
        <v>4</v>
      </c>
      <c r="F8" s="6" t="s">
        <v>15</v>
      </c>
      <c r="G8" s="7" t="s">
        <v>6</v>
      </c>
      <c r="H8" s="1"/>
    </row>
    <row r="9" spans="1:8" x14ac:dyDescent="0.25">
      <c r="A9" s="21" t="s">
        <v>16</v>
      </c>
      <c r="B9" s="22" t="s">
        <v>17</v>
      </c>
      <c r="C9" s="22"/>
      <c r="D9" s="23"/>
      <c r="E9" s="23"/>
      <c r="F9" s="24">
        <v>12500</v>
      </c>
      <c r="G9" s="25">
        <v>12500</v>
      </c>
    </row>
    <row r="10" spans="1:8" x14ac:dyDescent="0.25">
      <c r="A10" s="8" t="s">
        <v>18</v>
      </c>
      <c r="B10" s="9" t="s">
        <v>19</v>
      </c>
      <c r="C10" s="9"/>
      <c r="D10" s="9"/>
      <c r="E10" s="9"/>
      <c r="F10" s="26">
        <v>2500</v>
      </c>
      <c r="G10" s="25">
        <v>2500</v>
      </c>
    </row>
    <row r="11" spans="1:8" ht="15.75" thickBot="1" x14ac:dyDescent="0.3">
      <c r="A11" s="27"/>
      <c r="B11" s="16"/>
      <c r="C11" s="15"/>
      <c r="D11" s="14"/>
      <c r="E11" s="14"/>
      <c r="F11" s="16"/>
      <c r="G11" s="28">
        <f>SUM(G9:G10)</f>
        <v>15000</v>
      </c>
    </row>
    <row r="12" spans="1:8" ht="6" customHeight="1" thickBot="1" x14ac:dyDescent="0.3">
      <c r="A12" s="19"/>
      <c r="B12" s="19"/>
      <c r="C12" s="18"/>
      <c r="D12" s="18"/>
      <c r="E12" s="18"/>
      <c r="F12" s="19"/>
      <c r="G12" s="19"/>
    </row>
    <row r="13" spans="1:8" x14ac:dyDescent="0.25">
      <c r="A13" s="4" t="s">
        <v>20</v>
      </c>
      <c r="B13" s="29"/>
      <c r="C13" s="5"/>
      <c r="D13" s="6" t="s">
        <v>3</v>
      </c>
      <c r="E13" s="6" t="s">
        <v>4</v>
      </c>
      <c r="F13" s="6" t="s">
        <v>5</v>
      </c>
      <c r="G13" s="7" t="s">
        <v>6</v>
      </c>
    </row>
    <row r="14" spans="1:8" x14ac:dyDescent="0.25">
      <c r="A14" s="8" t="s">
        <v>21</v>
      </c>
      <c r="B14" s="9" t="s">
        <v>22</v>
      </c>
      <c r="C14" s="9"/>
      <c r="D14" s="9">
        <v>6</v>
      </c>
      <c r="E14" s="22" t="s">
        <v>12</v>
      </c>
      <c r="F14" s="10">
        <v>10000</v>
      </c>
      <c r="G14" s="11">
        <f>F14*D14</f>
        <v>60000</v>
      </c>
    </row>
    <row r="15" spans="1:8" ht="15.75" thickBot="1" x14ac:dyDescent="0.3">
      <c r="A15" s="13"/>
      <c r="B15" s="14"/>
      <c r="C15" s="15" t="s">
        <v>13</v>
      </c>
      <c r="D15" s="14"/>
      <c r="E15" s="14"/>
      <c r="F15" s="30"/>
      <c r="G15" s="17">
        <f>SUM(G14)</f>
        <v>60000</v>
      </c>
    </row>
    <row r="16" spans="1:8" ht="6" customHeight="1" thickBot="1" x14ac:dyDescent="0.3"/>
    <row r="17" spans="1:9" x14ac:dyDescent="0.25">
      <c r="A17" s="4" t="s">
        <v>23</v>
      </c>
      <c r="B17" s="5"/>
      <c r="C17" s="29"/>
      <c r="D17" s="6" t="s">
        <v>3</v>
      </c>
      <c r="E17" s="6" t="s">
        <v>4</v>
      </c>
      <c r="F17" s="6" t="s">
        <v>5</v>
      </c>
      <c r="G17" s="7" t="s">
        <v>6</v>
      </c>
    </row>
    <row r="18" spans="1:9" x14ac:dyDescent="0.25">
      <c r="A18" s="8" t="s">
        <v>24</v>
      </c>
      <c r="B18" s="9" t="s">
        <v>25</v>
      </c>
      <c r="C18" s="9"/>
      <c r="D18" s="9">
        <v>40</v>
      </c>
      <c r="E18" s="22" t="s">
        <v>12</v>
      </c>
      <c r="F18" s="26">
        <f>300*1.4</f>
        <v>420</v>
      </c>
      <c r="G18" s="11">
        <f>F18*D18</f>
        <v>16800</v>
      </c>
    </row>
    <row r="19" spans="1:9" ht="15.75" thickBot="1" x14ac:dyDescent="0.3">
      <c r="A19" s="27"/>
      <c r="B19" s="16"/>
      <c r="C19" s="15" t="s">
        <v>13</v>
      </c>
      <c r="D19" s="16"/>
      <c r="E19" s="14"/>
      <c r="F19" s="16"/>
      <c r="G19" s="17">
        <f>SUM(G18)</f>
        <v>16800</v>
      </c>
    </row>
    <row r="20" spans="1:9" ht="6" customHeight="1" thickBot="1" x14ac:dyDescent="0.3">
      <c r="A20" s="19"/>
      <c r="B20" s="19"/>
      <c r="C20" s="19"/>
      <c r="D20" s="19"/>
      <c r="E20" s="18"/>
      <c r="F20" s="19"/>
      <c r="G20" s="19"/>
    </row>
    <row r="21" spans="1:9" ht="15" customHeight="1" x14ac:dyDescent="0.25">
      <c r="A21" s="4" t="s">
        <v>26</v>
      </c>
      <c r="B21" s="29"/>
      <c r="C21" s="29"/>
      <c r="D21" s="6" t="s">
        <v>3</v>
      </c>
      <c r="E21" s="6" t="s">
        <v>4</v>
      </c>
      <c r="F21" s="6" t="s">
        <v>5</v>
      </c>
      <c r="G21" s="7" t="s">
        <v>6</v>
      </c>
    </row>
    <row r="22" spans="1:9" x14ac:dyDescent="0.25">
      <c r="A22" s="21" t="s">
        <v>27</v>
      </c>
      <c r="B22" s="9" t="s">
        <v>28</v>
      </c>
      <c r="C22" s="9"/>
      <c r="D22" s="9">
        <v>33</v>
      </c>
      <c r="E22" s="22" t="s">
        <v>12</v>
      </c>
      <c r="F22" s="22">
        <v>608.53</v>
      </c>
      <c r="G22" s="31">
        <f>F22*D22</f>
        <v>20081.489999999998</v>
      </c>
      <c r="H22" s="32"/>
      <c r="I22" s="33"/>
    </row>
    <row r="23" spans="1:9" ht="15.75" thickBot="1" x14ac:dyDescent="0.3">
      <c r="A23" s="34"/>
      <c r="B23" s="14"/>
      <c r="C23" s="15" t="s">
        <v>13</v>
      </c>
      <c r="D23" s="35"/>
      <c r="E23" s="36"/>
      <c r="F23" s="36"/>
      <c r="G23" s="17">
        <f>SUM(G22)</f>
        <v>20081.489999999998</v>
      </c>
      <c r="H23" s="32"/>
    </row>
    <row r="24" spans="1:9" ht="6" customHeight="1" thickBot="1" x14ac:dyDescent="0.3">
      <c r="A24" s="37"/>
      <c r="B24" s="18"/>
      <c r="C24" s="38"/>
      <c r="D24" s="39"/>
      <c r="E24" s="37"/>
      <c r="F24" s="40"/>
      <c r="G24" s="40"/>
      <c r="H24" s="32"/>
    </row>
    <row r="25" spans="1:9" ht="15" customHeight="1" x14ac:dyDescent="0.25">
      <c r="A25" s="4" t="s">
        <v>29</v>
      </c>
      <c r="B25" s="5"/>
      <c r="C25" s="5"/>
      <c r="D25" s="6" t="s">
        <v>3</v>
      </c>
      <c r="E25" s="6" t="s">
        <v>4</v>
      </c>
      <c r="F25" s="6" t="s">
        <v>5</v>
      </c>
      <c r="G25" s="7" t="s">
        <v>6</v>
      </c>
      <c r="H25" s="32"/>
    </row>
    <row r="26" spans="1:9" x14ac:dyDescent="0.25">
      <c r="A26" s="8" t="s">
        <v>30</v>
      </c>
      <c r="B26" s="9" t="s">
        <v>31</v>
      </c>
      <c r="C26" s="9"/>
      <c r="D26" s="9">
        <v>6</v>
      </c>
      <c r="E26" s="22" t="s">
        <v>12</v>
      </c>
      <c r="F26" s="26">
        <v>659.13</v>
      </c>
      <c r="G26" s="11">
        <f>F26*D26</f>
        <v>3954.7799999999997</v>
      </c>
    </row>
    <row r="27" spans="1:9" x14ac:dyDescent="0.25">
      <c r="A27" s="8"/>
      <c r="B27" s="9"/>
      <c r="C27" s="41" t="s">
        <v>13</v>
      </c>
      <c r="D27" s="41"/>
      <c r="E27" s="42"/>
      <c r="F27" s="42"/>
      <c r="G27" s="43">
        <f>SUM(G26:G26)</f>
        <v>3954.7799999999997</v>
      </c>
    </row>
    <row r="28" spans="1:9" ht="6" customHeight="1" thickBot="1" x14ac:dyDescent="0.3">
      <c r="A28" s="18"/>
      <c r="B28" s="18"/>
      <c r="C28" s="38"/>
      <c r="D28" s="38"/>
      <c r="E28" s="39"/>
      <c r="F28" s="39"/>
      <c r="G28" s="40"/>
    </row>
    <row r="29" spans="1:9" x14ac:dyDescent="0.25">
      <c r="A29" s="4" t="s">
        <v>32</v>
      </c>
      <c r="B29" s="5"/>
      <c r="C29" s="5"/>
      <c r="D29" s="6" t="s">
        <v>3</v>
      </c>
      <c r="E29" s="6" t="s">
        <v>4</v>
      </c>
      <c r="F29" s="6" t="s">
        <v>5</v>
      </c>
      <c r="G29" s="7" t="s">
        <v>6</v>
      </c>
    </row>
    <row r="30" spans="1:9" x14ac:dyDescent="0.25">
      <c r="A30" s="8" t="s">
        <v>33</v>
      </c>
      <c r="B30" s="9" t="s">
        <v>34</v>
      </c>
      <c r="C30" s="9"/>
      <c r="D30" s="9">
        <v>4</v>
      </c>
      <c r="E30" s="9" t="s">
        <v>35</v>
      </c>
      <c r="F30" s="26">
        <v>2000</v>
      </c>
      <c r="G30" s="11">
        <f>F30*D30</f>
        <v>8000</v>
      </c>
    </row>
    <row r="31" spans="1:9" ht="15.75" thickBot="1" x14ac:dyDescent="0.3">
      <c r="A31" s="13"/>
      <c r="B31" s="14"/>
      <c r="C31" s="15" t="s">
        <v>13</v>
      </c>
      <c r="D31" s="15"/>
      <c r="E31" s="35"/>
      <c r="F31" s="35"/>
      <c r="G31" s="17">
        <f>SUM(G30)</f>
        <v>8000</v>
      </c>
    </row>
    <row r="32" spans="1:9" ht="6" customHeight="1" thickBot="1" x14ac:dyDescent="0.3">
      <c r="A32" s="18"/>
      <c r="B32" s="18"/>
      <c r="C32" s="38"/>
      <c r="D32" s="38"/>
      <c r="E32" s="39"/>
      <c r="F32" s="39"/>
      <c r="G32" s="19"/>
    </row>
    <row r="33" spans="1:8" x14ac:dyDescent="0.25">
      <c r="A33" s="4" t="s">
        <v>36</v>
      </c>
      <c r="B33" s="5"/>
      <c r="C33" s="5"/>
      <c r="D33" s="6" t="s">
        <v>3</v>
      </c>
      <c r="E33" s="6" t="s">
        <v>4</v>
      </c>
      <c r="F33" s="6" t="s">
        <v>5</v>
      </c>
      <c r="G33" s="7" t="s">
        <v>6</v>
      </c>
      <c r="H33" s="32"/>
    </row>
    <row r="34" spans="1:8" x14ac:dyDescent="0.25">
      <c r="A34" s="8" t="s">
        <v>37</v>
      </c>
      <c r="B34" s="9" t="s">
        <v>38</v>
      </c>
      <c r="C34" s="9"/>
      <c r="D34" s="9">
        <v>40</v>
      </c>
      <c r="E34" s="9" t="s">
        <v>35</v>
      </c>
      <c r="F34" s="26">
        <v>200</v>
      </c>
      <c r="G34" s="11">
        <f>F34*D34</f>
        <v>8000</v>
      </c>
    </row>
    <row r="35" spans="1:8" x14ac:dyDescent="0.25">
      <c r="A35" s="8" t="s">
        <v>37</v>
      </c>
      <c r="B35" s="9" t="s">
        <v>39</v>
      </c>
      <c r="C35" s="9"/>
      <c r="D35" s="9">
        <v>130</v>
      </c>
      <c r="E35" s="9" t="s">
        <v>35</v>
      </c>
      <c r="F35" s="26">
        <v>250</v>
      </c>
      <c r="G35" s="11">
        <f>F35*D35</f>
        <v>32500</v>
      </c>
    </row>
    <row r="36" spans="1:8" ht="15.75" thickBot="1" x14ac:dyDescent="0.3">
      <c r="A36" s="44"/>
      <c r="B36" s="35"/>
      <c r="C36" s="15" t="s">
        <v>13</v>
      </c>
      <c r="D36" s="14"/>
      <c r="E36" s="14"/>
      <c r="F36" s="16"/>
      <c r="G36" s="17">
        <f>SUM(G34:G35)</f>
        <v>40500</v>
      </c>
    </row>
    <row r="37" spans="1:8" ht="6" customHeight="1" x14ac:dyDescent="0.25">
      <c r="A37" s="45"/>
      <c r="B37" s="45"/>
      <c r="C37" s="46"/>
      <c r="D37" s="47"/>
      <c r="E37" s="48"/>
      <c r="F37" s="48"/>
      <c r="G37" s="48"/>
      <c r="H37" s="32"/>
    </row>
    <row r="38" spans="1:8" x14ac:dyDescent="0.25">
      <c r="A38" s="49" t="s">
        <v>40</v>
      </c>
      <c r="B38" s="22"/>
      <c r="C38" s="22"/>
      <c r="D38" s="22"/>
      <c r="E38" s="22"/>
      <c r="F38" s="24"/>
      <c r="G38" s="24"/>
      <c r="H38" s="50"/>
    </row>
    <row r="39" spans="1:8" x14ac:dyDescent="0.25">
      <c r="A39" s="9" t="s">
        <v>41</v>
      </c>
      <c r="B39" s="9" t="s">
        <v>42</v>
      </c>
      <c r="C39" s="41" t="s">
        <v>13</v>
      </c>
      <c r="D39" s="9"/>
      <c r="E39" s="9"/>
      <c r="F39" s="26"/>
      <c r="G39" s="51">
        <f>12500*1.3</f>
        <v>16250</v>
      </c>
    </row>
    <row r="40" spans="1:8" ht="6" customHeight="1" thickBot="1" x14ac:dyDescent="0.3">
      <c r="A40" s="52"/>
      <c r="B40" s="52"/>
      <c r="C40" s="53"/>
      <c r="D40" s="52"/>
      <c r="E40" s="52"/>
      <c r="F40" s="54"/>
      <c r="G40" s="54"/>
    </row>
    <row r="41" spans="1:8" x14ac:dyDescent="0.25">
      <c r="A41" s="4" t="s">
        <v>43</v>
      </c>
      <c r="B41" s="5"/>
      <c r="C41" s="5"/>
      <c r="D41" s="6" t="s">
        <v>3</v>
      </c>
      <c r="E41" s="6" t="s">
        <v>4</v>
      </c>
      <c r="F41" s="55" t="s">
        <v>44</v>
      </c>
      <c r="G41" s="7" t="s">
        <v>6</v>
      </c>
    </row>
    <row r="42" spans="1:8" x14ac:dyDescent="0.25">
      <c r="A42" s="8" t="s">
        <v>45</v>
      </c>
      <c r="B42" s="9" t="s">
        <v>46</v>
      </c>
      <c r="C42" s="9"/>
      <c r="D42" s="9">
        <v>388</v>
      </c>
      <c r="E42" s="9" t="s">
        <v>47</v>
      </c>
      <c r="F42" s="26">
        <v>140</v>
      </c>
      <c r="G42" s="56">
        <f>F42*D42</f>
        <v>54320</v>
      </c>
    </row>
    <row r="43" spans="1:8" ht="15.75" thickBot="1" x14ac:dyDescent="0.3">
      <c r="A43" s="13"/>
      <c r="B43" s="14"/>
      <c r="C43" s="15" t="s">
        <v>13</v>
      </c>
      <c r="D43" s="15"/>
      <c r="E43" s="35"/>
      <c r="F43" s="35"/>
      <c r="G43" s="17">
        <f>SUM(G42)</f>
        <v>54320</v>
      </c>
    </row>
    <row r="44" spans="1:8" ht="6" customHeight="1" thickBot="1" x14ac:dyDescent="0.3">
      <c r="A44" s="18"/>
      <c r="B44" s="18"/>
      <c r="C44" s="38"/>
      <c r="D44" s="38"/>
      <c r="E44" s="39"/>
      <c r="F44" s="39"/>
      <c r="G44" s="19"/>
    </row>
    <row r="45" spans="1:8" x14ac:dyDescent="0.25">
      <c r="A45" s="4" t="s">
        <v>48</v>
      </c>
      <c r="B45" s="5"/>
      <c r="C45" s="5"/>
      <c r="D45" s="6" t="s">
        <v>3</v>
      </c>
      <c r="E45" s="6" t="s">
        <v>4</v>
      </c>
      <c r="F45" s="6" t="s">
        <v>5</v>
      </c>
      <c r="G45" s="7" t="s">
        <v>6</v>
      </c>
    </row>
    <row r="46" spans="1:8" x14ac:dyDescent="0.25">
      <c r="A46" s="8" t="s">
        <v>49</v>
      </c>
      <c r="B46" s="9" t="s">
        <v>50</v>
      </c>
      <c r="C46" s="41"/>
      <c r="D46" s="57">
        <v>160</v>
      </c>
      <c r="E46" s="9" t="s">
        <v>35</v>
      </c>
      <c r="F46" s="10">
        <v>250</v>
      </c>
      <c r="G46" s="56">
        <f>F46*D46</f>
        <v>40000</v>
      </c>
    </row>
    <row r="47" spans="1:8" ht="15.75" thickBot="1" x14ac:dyDescent="0.3">
      <c r="A47" s="13"/>
      <c r="B47" s="14"/>
      <c r="C47" s="15" t="s">
        <v>13</v>
      </c>
      <c r="D47" s="14"/>
      <c r="E47" s="14"/>
      <c r="F47" s="16"/>
      <c r="G47" s="17">
        <f>SUM(G46)</f>
        <v>40000</v>
      </c>
    </row>
    <row r="48" spans="1:8" ht="6" customHeight="1" thickBot="1" x14ac:dyDescent="0.3"/>
    <row r="49" spans="1:9" ht="15" customHeight="1" x14ac:dyDescent="0.25">
      <c r="A49" s="4" t="s">
        <v>51</v>
      </c>
      <c r="B49" s="5"/>
      <c r="C49" s="5"/>
      <c r="D49" s="6"/>
      <c r="E49" s="6"/>
      <c r="F49" s="6" t="s">
        <v>15</v>
      </c>
      <c r="G49" s="7" t="s">
        <v>6</v>
      </c>
    </row>
    <row r="50" spans="1:9" ht="15.75" thickBot="1" x14ac:dyDescent="0.3">
      <c r="A50" s="58" t="s">
        <v>52</v>
      </c>
      <c r="B50" s="59" t="s">
        <v>53</v>
      </c>
      <c r="C50" s="15" t="s">
        <v>13</v>
      </c>
      <c r="D50" s="15"/>
      <c r="E50" s="14"/>
      <c r="F50" s="30">
        <v>20000</v>
      </c>
      <c r="G50" s="60">
        <v>20000</v>
      </c>
    </row>
    <row r="51" spans="1:9" ht="15.75" thickBot="1" x14ac:dyDescent="0.3"/>
    <row r="52" spans="1:9" x14ac:dyDescent="0.25">
      <c r="A52" s="4" t="s">
        <v>54</v>
      </c>
      <c r="B52" s="5"/>
      <c r="C52" s="5"/>
      <c r="D52" s="6" t="s">
        <v>3</v>
      </c>
      <c r="E52" s="6" t="s">
        <v>4</v>
      </c>
      <c r="F52" s="6" t="s">
        <v>5</v>
      </c>
      <c r="G52" s="7" t="s">
        <v>6</v>
      </c>
    </row>
    <row r="53" spans="1:9" x14ac:dyDescent="0.25">
      <c r="A53" s="8" t="s">
        <v>55</v>
      </c>
      <c r="B53" s="9"/>
      <c r="C53" s="9"/>
      <c r="D53" s="9">
        <v>33</v>
      </c>
      <c r="E53" s="9" t="s">
        <v>35</v>
      </c>
      <c r="F53" s="26">
        <v>55</v>
      </c>
      <c r="G53" s="56">
        <f>F53*D53</f>
        <v>1815</v>
      </c>
    </row>
    <row r="54" spans="1:9" x14ac:dyDescent="0.25">
      <c r="A54" s="8" t="s">
        <v>56</v>
      </c>
      <c r="B54" s="9"/>
      <c r="C54" s="9"/>
      <c r="D54" s="9">
        <v>40</v>
      </c>
      <c r="E54" s="9" t="s">
        <v>35</v>
      </c>
      <c r="F54" s="26">
        <v>30</v>
      </c>
      <c r="G54" s="56">
        <f t="shared" ref="G54:G55" si="0">F54*D54</f>
        <v>1200</v>
      </c>
    </row>
    <row r="55" spans="1:9" x14ac:dyDescent="0.25">
      <c r="A55" s="8" t="s">
        <v>57</v>
      </c>
      <c r="B55" s="9"/>
      <c r="C55" s="9"/>
      <c r="D55" s="9">
        <v>130</v>
      </c>
      <c r="E55" s="9" t="s">
        <v>35</v>
      </c>
      <c r="F55" s="26">
        <v>40</v>
      </c>
      <c r="G55" s="56">
        <f t="shared" si="0"/>
        <v>5200</v>
      </c>
    </row>
    <row r="56" spans="1:9" ht="15.75" thickBot="1" x14ac:dyDescent="0.3">
      <c r="A56" s="13"/>
      <c r="B56" s="14"/>
      <c r="C56" s="14"/>
      <c r="D56" s="14"/>
      <c r="E56" s="14"/>
      <c r="F56" s="16"/>
      <c r="G56" s="60">
        <f>SUM(G53:G55)</f>
        <v>8215</v>
      </c>
    </row>
    <row r="57" spans="1:9" x14ac:dyDescent="0.25">
      <c r="A57" s="61"/>
      <c r="B57" s="62"/>
      <c r="C57" s="63" t="s">
        <v>58</v>
      </c>
      <c r="D57" s="63"/>
      <c r="E57" s="63"/>
      <c r="F57" s="64" t="s">
        <v>59</v>
      </c>
      <c r="G57" s="65">
        <f>I57</f>
        <v>312463.79000000004</v>
      </c>
      <c r="I57" s="66">
        <f>SUM(G6+G11+G15+G19+G23+G27+G31+G36+G39+G43+G47+G50+G56)</f>
        <v>312463.79000000004</v>
      </c>
    </row>
    <row r="58" spans="1:9" x14ac:dyDescent="0.25">
      <c r="A58" s="67"/>
      <c r="B58" s="68"/>
      <c r="C58" s="69" t="s">
        <v>60</v>
      </c>
      <c r="D58" s="69"/>
      <c r="E58" s="69"/>
      <c r="F58" s="70" t="s">
        <v>59</v>
      </c>
      <c r="G58" s="71">
        <f>G57*0.02</f>
        <v>6249.2758000000013</v>
      </c>
    </row>
    <row r="59" spans="1:9" x14ac:dyDescent="0.25">
      <c r="A59" s="72"/>
      <c r="B59" s="73"/>
      <c r="C59" s="74" t="s">
        <v>61</v>
      </c>
      <c r="D59" s="74"/>
      <c r="E59" s="74"/>
      <c r="F59" s="70" t="s">
        <v>59</v>
      </c>
      <c r="G59" s="71">
        <f>G57+G58</f>
        <v>318713.06580000004</v>
      </c>
    </row>
    <row r="60" spans="1:9" x14ac:dyDescent="0.25">
      <c r="A60" s="72"/>
      <c r="B60" s="75"/>
      <c r="C60" s="76" t="s">
        <v>62</v>
      </c>
      <c r="D60" s="76"/>
      <c r="E60" s="76"/>
      <c r="F60" s="70" t="s">
        <v>59</v>
      </c>
      <c r="G60" s="77">
        <f>G59*0.22</f>
        <v>70116.874476000012</v>
      </c>
    </row>
    <row r="61" spans="1:9" x14ac:dyDescent="0.25">
      <c r="A61" s="78"/>
      <c r="B61" s="75"/>
      <c r="C61" s="76" t="s">
        <v>63</v>
      </c>
      <c r="D61" s="76"/>
      <c r="E61" s="76"/>
      <c r="F61" s="70" t="s">
        <v>59</v>
      </c>
      <c r="G61" s="77">
        <f>G57*0.025</f>
        <v>7811.5947500000011</v>
      </c>
    </row>
    <row r="62" spans="1:9" x14ac:dyDescent="0.25">
      <c r="A62" s="78"/>
      <c r="B62" s="75"/>
      <c r="C62" s="76" t="s">
        <v>64</v>
      </c>
      <c r="D62" s="76"/>
      <c r="E62" s="76"/>
      <c r="F62" s="70"/>
      <c r="G62" s="77">
        <v>5000</v>
      </c>
    </row>
    <row r="63" spans="1:9" ht="15.75" thickBot="1" x14ac:dyDescent="0.3">
      <c r="A63" s="79"/>
      <c r="B63" s="80"/>
      <c r="C63" s="81" t="s">
        <v>13</v>
      </c>
      <c r="D63" s="81"/>
      <c r="E63" s="81"/>
      <c r="F63" s="82" t="s">
        <v>59</v>
      </c>
      <c r="G63" s="83">
        <f>G59+G60+G61+G62</f>
        <v>401641.53502600006</v>
      </c>
    </row>
  </sheetData>
  <mergeCells count="7">
    <mergeCell ref="C63:E63"/>
    <mergeCell ref="C57:E57"/>
    <mergeCell ref="C58:E58"/>
    <mergeCell ref="C59:E59"/>
    <mergeCell ref="C60:E60"/>
    <mergeCell ref="C61:E61"/>
    <mergeCell ref="C62:E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QE rel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 Bonatto</dc:creator>
  <cp:lastModifiedBy>Sonia  Bonatto</cp:lastModifiedBy>
  <dcterms:created xsi:type="dcterms:W3CDTF">2021-11-04T11:29:33Z</dcterms:created>
  <dcterms:modified xsi:type="dcterms:W3CDTF">2021-11-04T11:30:35Z</dcterms:modified>
</cp:coreProperties>
</file>